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kdcntxfsprd01.icbc.net\FRRP-data11\LO5V\Desktop\Personal\"/>
    </mc:Choice>
  </mc:AlternateContent>
  <xr:revisionPtr revIDLastSave="0" documentId="13_ncr:1_{7F7232F1-5649-4A3F-AFA7-E92721D108E7}" xr6:coauthVersionLast="47" xr6:coauthVersionMax="47" xr10:uidLastSave="{00000000-0000-0000-0000-000000000000}"/>
  <bookViews>
    <workbookView xWindow="-110" yWindow="-110" windowWidth="19420" windowHeight="10300" xr2:uid="{3DE9BC03-A32C-4AD1-83EE-FF4E8B99324D}"/>
  </bookViews>
  <sheets>
    <sheet name="Invoice Info" sheetId="1" r:id="rId1"/>
    <sheet name="Setting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2" i="1"/>
  <c r="Q24" i="1"/>
  <c r="Q25" i="1"/>
  <c r="Q26" i="1"/>
  <c r="Q27" i="1"/>
  <c r="Q28" i="1"/>
  <c r="Q29" i="1"/>
  <c r="Q30" i="1"/>
  <c r="Q23" i="1"/>
  <c r="P22" i="1"/>
  <c r="P24" i="1"/>
  <c r="P25" i="1"/>
  <c r="P26" i="1"/>
  <c r="P27" i="1"/>
  <c r="P28" i="1"/>
  <c r="P29" i="1"/>
  <c r="P30" i="1"/>
  <c r="P23" i="1"/>
  <c r="O24" i="1"/>
  <c r="O25" i="1"/>
  <c r="O26" i="1"/>
  <c r="O27" i="1"/>
  <c r="O28" i="1"/>
  <c r="O29" i="1"/>
  <c r="O30" i="1"/>
  <c r="E30" i="1" s="1"/>
  <c r="O23" i="1"/>
  <c r="D31" i="1"/>
  <c r="D30" i="1"/>
  <c r="D29" i="1"/>
  <c r="D28" i="1"/>
  <c r="D27" i="1"/>
  <c r="D26" i="1"/>
  <c r="D35" i="1" s="1"/>
  <c r="D24" i="1"/>
  <c r="D23" i="1"/>
  <c r="D25" i="1"/>
  <c r="E23" i="1" l="1"/>
  <c r="D33" i="1"/>
  <c r="E28" i="1"/>
  <c r="E27" i="1"/>
  <c r="E26" i="1"/>
  <c r="E24" i="1"/>
  <c r="E29" i="1"/>
  <c r="E25" i="1"/>
</calcChain>
</file>

<file path=xl/sharedStrings.xml><?xml version="1.0" encoding="utf-8"?>
<sst xmlns="http://schemas.openxmlformats.org/spreadsheetml/2006/main" count="76" uniqueCount="61">
  <si>
    <t>ICBC Invoice Form</t>
  </si>
  <si>
    <t>First Name</t>
  </si>
  <si>
    <t>Last Name</t>
  </si>
  <si>
    <t>Organization name</t>
  </si>
  <si>
    <t>Address</t>
  </si>
  <si>
    <t>Phone Number</t>
  </si>
  <si>
    <t>Contact name</t>
  </si>
  <si>
    <t>E-mail</t>
  </si>
  <si>
    <t>Grant Information</t>
  </si>
  <si>
    <t>Which of the grants being applied for?</t>
  </si>
  <si>
    <t>Auto Body and Collision Technician Apprenticeship</t>
  </si>
  <si>
    <t>Refinish Technician Apprenticeship</t>
  </si>
  <si>
    <t>Registration Start Date (YYYY-MM-DD)</t>
  </si>
  <si>
    <t>Invoice Amount</t>
  </si>
  <si>
    <t>Tool Grant</t>
  </si>
  <si>
    <t>Autobody Level Grant</t>
  </si>
  <si>
    <t>Refinish Level Grant</t>
  </si>
  <si>
    <t>Level Challenge Grant</t>
  </si>
  <si>
    <t>Foundations Grant</t>
  </si>
  <si>
    <t>Indigenous &amp; Woman in Trade Grant</t>
  </si>
  <si>
    <t>Out of Town Allowance</t>
  </si>
  <si>
    <t>Completion Grant (Body)</t>
  </si>
  <si>
    <t>Completion Grant (Refinish)</t>
  </si>
  <si>
    <t>Completion Date (YYYY-MM-DD)</t>
  </si>
  <si>
    <t>Previous Level Completion Date (YYYY-MM-DD)</t>
  </si>
  <si>
    <r>
      <t xml:space="preserve">Program </t>
    </r>
    <r>
      <rPr>
        <sz val="11"/>
        <color rgb="FFFF0000"/>
        <rFont val="Aptos Narrow"/>
        <family val="2"/>
        <scheme val="minor"/>
      </rPr>
      <t>(Drop Down)</t>
    </r>
  </si>
  <si>
    <r>
      <t xml:space="preserve">Name of Grant </t>
    </r>
    <r>
      <rPr>
        <sz val="11"/>
        <color rgb="FFFF0000"/>
        <rFont val="Aptos Narrow"/>
        <family val="2"/>
        <scheme val="minor"/>
      </rPr>
      <t>(Drop Down)</t>
    </r>
  </si>
  <si>
    <t>Within year</t>
  </si>
  <si>
    <t>over year</t>
  </si>
  <si>
    <t>before Apr 1 2026</t>
  </si>
  <si>
    <t>Incentive</t>
  </si>
  <si>
    <t>Recipient</t>
  </si>
  <si>
    <t>Program Participant</t>
  </si>
  <si>
    <r>
      <t>* Grant amounts are based on a 12-month period of their apprenticeship registration or previously achieved level dates. Eligible apprentices that fall outside of the 12-month period will still be eligible for the grant at a reduced amount.</t>
    </r>
    <r>
      <rPr>
        <sz val="12"/>
        <color theme="1"/>
        <rFont val="Aptos"/>
        <family val="2"/>
      </rPr>
      <t xml:space="preserve"> </t>
    </r>
  </si>
  <si>
    <t>Amount reduced due due to completion outside of 12 months</t>
  </si>
  <si>
    <t>Total to Facility</t>
  </si>
  <si>
    <t>Total to Apprentice</t>
  </si>
  <si>
    <t>Elligible only to Apprentice</t>
  </si>
  <si>
    <t>Completed within 12 months</t>
  </si>
  <si>
    <t>Completed after 12 months</t>
  </si>
  <si>
    <t>Documentation Requirements:</t>
  </si>
  <si>
    <t>Eligibility Criteria</t>
  </si>
  <si>
    <t>Apprentice</t>
  </si>
  <si>
    <t>SkilledTradesBC Program Transcript</t>
  </si>
  <si>
    <t>An apprentice successfully completes their Level 1 apprenticeship.</t>
  </si>
  <si>
    <t>Collision Technician Level Grant</t>
  </si>
  <si>
    <t>Program Participant employs an apprentice who successfully completes their Level 1, Level 2, Level 3 or Level 4 apprenticeship.</t>
  </si>
  <si>
    <t>Refinishing Technician Level Grants</t>
  </si>
  <si>
    <t>Program Participant employs an apprentice who successfully completes their Level 1 or Level 2.</t>
  </si>
  <si>
    <t>Challenge Grants (both Collision Technician and Refinishing Technician)</t>
  </si>
  <si>
    <t xml:space="preserve">Program Participant employs a technician who successfully challenges their Level 1, Level 2, Level 3 or Red Seal exam. </t>
  </si>
  <si>
    <t xml:space="preserve">Completion Grants (both Collision and Refinishing Technician) </t>
  </si>
  <si>
    <t>Up to $3,000 per Level</t>
  </si>
  <si>
    <t>Indigenous and Women in Trades Grant</t>
  </si>
  <si>
    <t>Program Participant employs an apprentice or technician who self-identifies as First Nations, Métis, Inuit or as a woman who successfully completes or challenges a Level or achieves their Red Seal Certification.</t>
  </si>
  <si>
    <t>Program Participant employs an apprentice or technician that must travel for training or an exam.
*See Out of Town Allowance Criteria below for additional requirements.</t>
  </si>
  <si>
    <r>
      <t xml:space="preserve">Program Participant employs an apprentice who successfully achieves their Red Seal certification.
</t>
    </r>
    <r>
      <rPr>
        <b/>
        <sz val="8"/>
        <color theme="1"/>
        <rFont val="Arial"/>
        <family val="2"/>
      </rPr>
      <t>Note:</t>
    </r>
    <r>
      <rPr>
        <sz val="8"/>
        <color theme="1"/>
        <rFont val="Arial"/>
        <family val="2"/>
      </rPr>
      <t xml:space="preserve"> Completion grants do not apply to the challenge pathway</t>
    </r>
  </si>
  <si>
    <r>
      <t xml:space="preserve">SkilledTradesBC Program Transcript
Receipts as outlined below in </t>
    </r>
    <r>
      <rPr>
        <b/>
        <sz val="8"/>
        <color theme="1"/>
        <rFont val="Arial"/>
        <family val="2"/>
      </rPr>
      <t xml:space="preserve">Out of Town Allowance Criteria </t>
    </r>
  </si>
  <si>
    <r>
      <t xml:space="preserve">Manual Invoice Input
(only for </t>
    </r>
    <r>
      <rPr>
        <b/>
        <sz val="11"/>
        <color theme="1"/>
        <rFont val="Aptos Narrow"/>
        <family val="2"/>
        <scheme val="minor"/>
      </rPr>
      <t>out of town invoice</t>
    </r>
    <r>
      <rPr>
        <sz val="11"/>
        <color theme="1"/>
        <rFont val="Aptos Narrow"/>
        <family val="2"/>
        <scheme val="minor"/>
      </rPr>
      <t>)</t>
    </r>
  </si>
  <si>
    <t>Foundations Grants / Youth Train in Trades Grants</t>
  </si>
  <si>
    <t>Program Participant hosts a practicum placement for an apprentice (student) who successfully completes a recognized Foundationf or Level 1 technical training program through a Youth Train in Trades or post-secondary Foundations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</si>
</sst>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sz val="12"/>
      <color theme="1"/>
      <name val="Aptos"/>
      <family val="2"/>
    </font>
    <font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4" fillId="0" borderId="0" xfId="0" applyFont="1"/>
    <xf numFmtId="14" fontId="0" fillId="0" borderId="0" xfId="0" applyNumberFormat="1"/>
    <xf numFmtId="0" fontId="0" fillId="2" borderId="0" xfId="0" applyFill="1" applyProtection="1">
      <protection locked="0"/>
    </xf>
    <xf numFmtId="14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4" fontId="0" fillId="2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14" fontId="0" fillId="3" borderId="0" xfId="0" applyNumberFormat="1" applyFill="1" applyProtection="1">
      <protection locked="0"/>
    </xf>
    <xf numFmtId="0" fontId="0" fillId="3" borderId="0" xfId="0" applyFill="1" applyAlignment="1">
      <alignment wrapText="1"/>
    </xf>
    <xf numFmtId="166" fontId="0" fillId="2" borderId="0" xfId="1" applyNumberFormat="1" applyFont="1" applyFill="1" applyAlignment="1" applyProtection="1">
      <alignment horizontal="center"/>
      <protection locked="0"/>
    </xf>
    <xf numFmtId="0" fontId="0" fillId="3" borderId="0" xfId="0" applyFill="1" applyAlignment="1">
      <alignment horizontal="right"/>
    </xf>
    <xf numFmtId="0" fontId="8" fillId="3" borderId="0" xfId="1" applyNumberFormat="1" applyFont="1" applyFill="1" applyAlignment="1" applyProtection="1">
      <alignment horizontal="right" wrapText="1"/>
    </xf>
    <xf numFmtId="0" fontId="0" fillId="3" borderId="0" xfId="1" applyNumberFormat="1" applyFont="1" applyFill="1" applyAlignment="1" applyProtection="1">
      <alignment horizontal="right"/>
    </xf>
    <xf numFmtId="0" fontId="0" fillId="3" borderId="6" xfId="0" applyFill="1" applyBorder="1"/>
    <xf numFmtId="165" fontId="0" fillId="3" borderId="7" xfId="1" applyFont="1" applyFill="1" applyBorder="1" applyAlignment="1">
      <alignment horizontal="center"/>
    </xf>
    <xf numFmtId="165" fontId="0" fillId="3" borderId="7" xfId="1" applyFont="1" applyFill="1" applyBorder="1"/>
    <xf numFmtId="0" fontId="9" fillId="3" borderId="0" xfId="0" applyFont="1" applyFill="1"/>
    <xf numFmtId="165" fontId="9" fillId="3" borderId="8" xfId="1" applyFont="1" applyFill="1" applyBorder="1" applyAlignment="1">
      <alignment horizontal="center"/>
    </xf>
    <xf numFmtId="0" fontId="10" fillId="3" borderId="0" xfId="0" applyFont="1" applyFill="1"/>
    <xf numFmtId="0" fontId="11" fillId="3" borderId="0" xfId="0" applyFont="1" applyFill="1"/>
    <xf numFmtId="0" fontId="13" fillId="0" borderId="2" xfId="0" applyFont="1" applyBorder="1" applyAlignment="1">
      <alignment horizontal="center" vertical="top" wrapText="1"/>
    </xf>
    <xf numFmtId="164" fontId="13" fillId="0" borderId="4" xfId="0" applyNumberFormat="1" applyFont="1" applyBorder="1" applyAlignment="1">
      <alignment horizontal="center" vertical="top" wrapText="1"/>
    </xf>
    <xf numFmtId="164" fontId="13" fillId="0" borderId="4" xfId="0" applyNumberFormat="1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justify" vertical="top" wrapText="1"/>
    </xf>
    <xf numFmtId="0" fontId="0" fillId="3" borderId="9" xfId="0" applyFill="1" applyBorder="1"/>
    <xf numFmtId="165" fontId="9" fillId="4" borderId="10" xfId="1" applyFont="1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6319-E060-4363-B2D0-4B15FF37DD32}">
  <sheetPr codeName="Sheet1"/>
  <dimension ref="A1:R36"/>
  <sheetViews>
    <sheetView tabSelected="1" topLeftCell="D22" zoomScale="80" zoomScaleNormal="80" workbookViewId="0">
      <selection activeCell="M27" sqref="M27"/>
    </sheetView>
  </sheetViews>
  <sheetFormatPr defaultRowHeight="14.5" outlineLevelCol="1" x14ac:dyDescent="0.35"/>
  <cols>
    <col min="1" max="1" width="42.54296875" customWidth="1"/>
    <col min="2" max="2" width="45.26953125" customWidth="1"/>
    <col min="3" max="3" width="20.81640625" customWidth="1"/>
    <col min="4" max="4" width="17.1796875" customWidth="1"/>
    <col min="5" max="5" width="40.453125" customWidth="1"/>
    <col min="6" max="7" width="3" customWidth="1"/>
    <col min="8" max="8" width="19.81640625" customWidth="1"/>
    <col min="9" max="9" width="14.26953125" customWidth="1"/>
    <col min="10" max="10" width="13" customWidth="1"/>
    <col min="11" max="11" width="10.54296875" customWidth="1"/>
    <col min="12" max="12" width="30" customWidth="1"/>
    <col min="13" max="13" width="66.81640625" customWidth="1"/>
    <col min="15" max="15" width="13.1796875" hidden="1" customWidth="1" outlineLevel="1"/>
    <col min="16" max="16" width="19" hidden="1" customWidth="1" outlineLevel="1"/>
    <col min="17" max="17" width="0" hidden="1" customWidth="1" outlineLevel="1"/>
    <col min="18" max="18" width="9.1796875" collapsed="1"/>
  </cols>
  <sheetData>
    <row r="1" spans="1:5" ht="31" x14ac:dyDescent="0.7">
      <c r="A1" s="1" t="s">
        <v>0</v>
      </c>
      <c r="B1" s="2"/>
      <c r="C1" s="2"/>
      <c r="D1" s="2"/>
      <c r="E1" s="2"/>
    </row>
    <row r="2" spans="1:5" x14ac:dyDescent="0.35">
      <c r="A2" s="2"/>
      <c r="B2" s="2"/>
      <c r="C2" s="2"/>
      <c r="D2" s="2"/>
      <c r="E2" s="2"/>
    </row>
    <row r="3" spans="1:5" x14ac:dyDescent="0.35">
      <c r="A3" s="2"/>
      <c r="B3" s="2"/>
      <c r="C3" s="2"/>
      <c r="D3" s="2"/>
      <c r="E3" s="2"/>
    </row>
    <row r="4" spans="1:5" x14ac:dyDescent="0.35">
      <c r="A4" s="2" t="s">
        <v>1</v>
      </c>
      <c r="B4" s="6"/>
      <c r="C4" s="10"/>
      <c r="D4" s="2"/>
      <c r="E4" s="2"/>
    </row>
    <row r="5" spans="1:5" x14ac:dyDescent="0.35">
      <c r="A5" s="2" t="s">
        <v>2</v>
      </c>
      <c r="B5" s="6"/>
      <c r="C5" s="10"/>
      <c r="D5" s="2"/>
      <c r="E5" s="2"/>
    </row>
    <row r="6" spans="1:5" x14ac:dyDescent="0.35">
      <c r="A6" s="2"/>
      <c r="B6" s="2"/>
      <c r="C6" s="2"/>
      <c r="D6" s="2"/>
      <c r="E6" s="2"/>
    </row>
    <row r="7" spans="1:5" x14ac:dyDescent="0.35">
      <c r="A7" s="2" t="s">
        <v>25</v>
      </c>
      <c r="B7" s="6"/>
      <c r="C7" s="10"/>
      <c r="D7" s="2"/>
      <c r="E7" s="2"/>
    </row>
    <row r="8" spans="1:5" x14ac:dyDescent="0.35">
      <c r="A8" s="2" t="s">
        <v>12</v>
      </c>
      <c r="B8" s="9"/>
      <c r="C8" s="11"/>
      <c r="D8" s="2"/>
      <c r="E8" s="2"/>
    </row>
    <row r="9" spans="1:5" x14ac:dyDescent="0.35">
      <c r="A9" s="2" t="s">
        <v>24</v>
      </c>
      <c r="B9" s="9"/>
      <c r="C9" s="11"/>
      <c r="D9" s="2"/>
      <c r="E9" s="2"/>
    </row>
    <row r="10" spans="1:5" x14ac:dyDescent="0.35">
      <c r="A10" s="2"/>
      <c r="B10" s="2"/>
      <c r="C10" s="2"/>
      <c r="D10" s="2"/>
      <c r="E10" s="2"/>
    </row>
    <row r="11" spans="1:5" x14ac:dyDescent="0.35">
      <c r="A11" s="2" t="s">
        <v>3</v>
      </c>
      <c r="B11" s="6"/>
      <c r="C11" s="10"/>
      <c r="D11" s="2"/>
      <c r="E11" s="2"/>
    </row>
    <row r="12" spans="1:5" x14ac:dyDescent="0.35">
      <c r="A12" s="2" t="s">
        <v>4</v>
      </c>
      <c r="B12" s="6"/>
      <c r="C12" s="10"/>
      <c r="D12" s="2"/>
      <c r="E12" s="2"/>
    </row>
    <row r="13" spans="1:5" x14ac:dyDescent="0.35">
      <c r="A13" s="2" t="s">
        <v>5</v>
      </c>
      <c r="B13" s="6"/>
      <c r="C13" s="10"/>
      <c r="D13" s="2"/>
      <c r="E13" s="2"/>
    </row>
    <row r="14" spans="1:5" x14ac:dyDescent="0.35">
      <c r="A14" s="2" t="s">
        <v>6</v>
      </c>
      <c r="B14" s="6"/>
      <c r="C14" s="10"/>
      <c r="D14" s="2"/>
      <c r="E14" s="2"/>
    </row>
    <row r="15" spans="1:5" x14ac:dyDescent="0.35">
      <c r="A15" s="2" t="s">
        <v>7</v>
      </c>
      <c r="B15" s="6"/>
      <c r="C15" s="10"/>
      <c r="D15" s="2"/>
      <c r="E15" s="2"/>
    </row>
    <row r="16" spans="1:5" x14ac:dyDescent="0.35">
      <c r="A16" s="2"/>
      <c r="B16" s="2"/>
      <c r="C16" s="2"/>
      <c r="D16" s="2"/>
      <c r="E16" s="2"/>
    </row>
    <row r="17" spans="1:17" x14ac:dyDescent="0.35">
      <c r="A17" s="2"/>
      <c r="B17" s="2"/>
      <c r="C17" s="2"/>
      <c r="D17" s="2"/>
      <c r="E17" s="2"/>
    </row>
    <row r="18" spans="1:17" ht="21" x14ac:dyDescent="0.5">
      <c r="A18" s="3" t="s">
        <v>8</v>
      </c>
      <c r="C18" s="2"/>
      <c r="D18" s="2"/>
      <c r="E18" s="2"/>
    </row>
    <row r="19" spans="1:17" x14ac:dyDescent="0.35">
      <c r="A19" s="2"/>
      <c r="B19" s="2"/>
      <c r="C19" s="2"/>
      <c r="D19" s="2"/>
      <c r="E19" s="2"/>
    </row>
    <row r="20" spans="1:17" x14ac:dyDescent="0.35">
      <c r="A20" s="2" t="s">
        <v>9</v>
      </c>
      <c r="B20" s="2"/>
      <c r="C20" s="2"/>
      <c r="D20" s="2"/>
      <c r="E20" s="2"/>
    </row>
    <row r="21" spans="1:17" ht="15" thickBot="1" x14ac:dyDescent="0.4">
      <c r="A21" s="2"/>
      <c r="B21" s="2"/>
      <c r="C21" s="2"/>
      <c r="D21" s="2"/>
      <c r="E21" s="2"/>
    </row>
    <row r="22" spans="1:17" ht="48" customHeight="1" thickBot="1" x14ac:dyDescent="0.4">
      <c r="A22" s="2" t="s">
        <v>26</v>
      </c>
      <c r="B22" s="2" t="s">
        <v>23</v>
      </c>
      <c r="C22" s="12" t="s">
        <v>58</v>
      </c>
      <c r="D22" s="17" t="s">
        <v>13</v>
      </c>
      <c r="E22" s="14"/>
      <c r="H22" s="32" t="s">
        <v>30</v>
      </c>
      <c r="I22" s="33" t="s">
        <v>38</v>
      </c>
      <c r="J22" s="33" t="s">
        <v>39</v>
      </c>
      <c r="K22" s="33" t="s">
        <v>31</v>
      </c>
      <c r="L22" s="33" t="s">
        <v>40</v>
      </c>
      <c r="M22" s="33" t="s">
        <v>41</v>
      </c>
      <c r="O22" t="s">
        <v>34</v>
      </c>
      <c r="P22" t="str">
        <f>"Allowance exceed " &amp; TEXT(Settings!F10,"$0,000")</f>
        <v>Allowance exceed $3,000</v>
      </c>
      <c r="Q22" t="s">
        <v>37</v>
      </c>
    </row>
    <row r="23" spans="1:17" ht="37.5" customHeight="1" thickBot="1" x14ac:dyDescent="0.4">
      <c r="A23" s="6"/>
      <c r="B23" s="7">
        <v>46257</v>
      </c>
      <c r="C23" s="13">
        <v>0</v>
      </c>
      <c r="D23" s="18">
        <f>IF(OR(A23="",B23=""),0,IF(A23="Out of Town Allowance",MIN(C23,VLOOKUP($A23,Settings!$E$2:$H$11,2,0)),VLOOKUP($A23,Settings!$E$2:$H$11,IF($B23&lt;Settings!$A$1,4,IF($B23-MAX($B$8,$B$9)&gt;365,3,2)),0)))</f>
        <v>0</v>
      </c>
      <c r="E23" s="15" t="str">
        <f>IF(O23,$O$22,"") &amp; " " &amp; IF(P23,$P$22,"") &amp; " " &amp; IF(Q23,$Q$22,"") &amp; " "</f>
        <v xml:space="preserve">   </v>
      </c>
      <c r="H23" s="24" t="s">
        <v>14</v>
      </c>
      <c r="I23" s="25">
        <v>2000</v>
      </c>
      <c r="J23" s="26">
        <v>2000</v>
      </c>
      <c r="K23" s="27" t="s">
        <v>42</v>
      </c>
      <c r="L23" s="28" t="s">
        <v>43</v>
      </c>
      <c r="M23" s="27" t="s">
        <v>44</v>
      </c>
      <c r="O23" t="b">
        <f>AND(ISNUMBER(SEARCH("Level Grant",$A23)),$B23-MAX($B$8,$B$9)&gt;365)</f>
        <v>0</v>
      </c>
      <c r="P23" t="b">
        <f>AND((A23="Out of Town Allowance"),C23&gt;Settings!$F$10)</f>
        <v>0</v>
      </c>
      <c r="Q23" t="b">
        <f>A23="Tool Grant"</f>
        <v>0</v>
      </c>
    </row>
    <row r="24" spans="1:17" ht="37.5" customHeight="1" thickBot="1" x14ac:dyDescent="0.4">
      <c r="A24" s="6"/>
      <c r="B24" s="7">
        <v>46257</v>
      </c>
      <c r="C24" s="13">
        <v>0</v>
      </c>
      <c r="D24" s="18">
        <f>IF(OR(A24="",B24=""),0,IF(A24="Out of Town Allowance",MIN(C24,VLOOKUP($A24,Settings!$E$2:$H$11,2,0)),VLOOKUP($A24,Settings!$E$2:$H$11,IF($B24&lt;Settings!$A$1,4,IF($B24-MAX($B$8,$B$9)&gt;365,3,2)),0)))</f>
        <v>0</v>
      </c>
      <c r="E24" s="15" t="str">
        <f t="shared" ref="E24:E32" si="0">IF(O24,$O$22,"") &amp; " " &amp; IF(P24,$P$22,"") &amp; " " &amp; IF(Q24,$Q$22,"") &amp; " "</f>
        <v xml:space="preserve">   </v>
      </c>
      <c r="H24" s="24" t="s">
        <v>45</v>
      </c>
      <c r="I24" s="25">
        <v>7500</v>
      </c>
      <c r="J24" s="26">
        <v>5650</v>
      </c>
      <c r="K24" s="27" t="s">
        <v>32</v>
      </c>
      <c r="L24" s="28" t="s">
        <v>43</v>
      </c>
      <c r="M24" s="27" t="s">
        <v>46</v>
      </c>
      <c r="O24" t="b">
        <f t="shared" ref="O24:O30" si="1">AND(ISNUMBER(SEARCH("Level Grant",$A24)),$B24-MAX($B$8,$B$9)&gt;365)</f>
        <v>0</v>
      </c>
      <c r="P24" t="b">
        <f>AND((A24="Out of Town Allowance"),C24&gt;Settings!$F$10)</f>
        <v>0</v>
      </c>
      <c r="Q24" t="b">
        <f t="shared" ref="Q24:Q30" si="2">A24="Tool Grant"</f>
        <v>0</v>
      </c>
    </row>
    <row r="25" spans="1:17" ht="37.5" customHeight="1" thickBot="1" x14ac:dyDescent="0.4">
      <c r="A25" s="6"/>
      <c r="B25" s="7">
        <v>46257</v>
      </c>
      <c r="C25" s="13"/>
      <c r="D25" s="18">
        <f>IF(OR(A25="",B25=""),0,IF(A25="Out of Town Allowance",MIN(C25,VLOOKUP($A25,Settings!$E$2:$H$11,2,0)),VLOOKUP($A25,Settings!$E$2:$H$11,IF($B25&lt;Settings!$A$1,4,IF($B25-MAX($B$8,$B$9)&gt;365,3,2)),0)))</f>
        <v>0</v>
      </c>
      <c r="E25" s="15" t="str">
        <f t="shared" si="0"/>
        <v xml:space="preserve">   </v>
      </c>
      <c r="H25" s="24" t="s">
        <v>47</v>
      </c>
      <c r="I25" s="25">
        <v>5000</v>
      </c>
      <c r="J25" s="26">
        <v>3750</v>
      </c>
      <c r="K25" s="27" t="s">
        <v>32</v>
      </c>
      <c r="L25" s="28" t="s">
        <v>43</v>
      </c>
      <c r="M25" s="29" t="s">
        <v>48</v>
      </c>
      <c r="O25" t="b">
        <f t="shared" si="1"/>
        <v>0</v>
      </c>
      <c r="P25" t="b">
        <f>AND((A25="Out of Town Allowance"),C25&gt;Settings!$F$10)</f>
        <v>0</v>
      </c>
      <c r="Q25" t="b">
        <f t="shared" si="2"/>
        <v>0</v>
      </c>
    </row>
    <row r="26" spans="1:17" ht="37.5" customHeight="1" thickBot="1" x14ac:dyDescent="0.4">
      <c r="A26" s="6"/>
      <c r="B26" s="7">
        <v>46203</v>
      </c>
      <c r="C26" s="13">
        <v>0</v>
      </c>
      <c r="D26" s="18">
        <f>IF(OR(A26="",B26=""),0,IF(A26="Out of Town Allowance",MIN(C26,VLOOKUP($A26,Settings!$E$2:$H$11,2,0)),VLOOKUP($A26,Settings!$E$2:$H$11,IF($B26&lt;Settings!$A$1,4,IF($B26-MAX($B$8,$B$9)&gt;365,3,2)),0)))</f>
        <v>0</v>
      </c>
      <c r="E26" s="15" t="str">
        <f t="shared" si="0"/>
        <v xml:space="preserve">   </v>
      </c>
      <c r="H26" s="24" t="s">
        <v>49</v>
      </c>
      <c r="I26" s="25">
        <v>1000</v>
      </c>
      <c r="J26" s="26">
        <v>1000</v>
      </c>
      <c r="K26" s="27" t="s">
        <v>32</v>
      </c>
      <c r="L26" s="28" t="s">
        <v>43</v>
      </c>
      <c r="M26" s="27" t="s">
        <v>50</v>
      </c>
      <c r="O26" t="b">
        <f t="shared" si="1"/>
        <v>0</v>
      </c>
      <c r="P26" t="b">
        <f>AND((A26="Out of Town Allowance"),C26&gt;Settings!$F$10)</f>
        <v>0</v>
      </c>
      <c r="Q26" t="b">
        <f t="shared" si="2"/>
        <v>0</v>
      </c>
    </row>
    <row r="27" spans="1:17" ht="37.5" customHeight="1" thickBot="1" x14ac:dyDescent="0.4">
      <c r="A27" s="6"/>
      <c r="B27" s="7">
        <v>46265</v>
      </c>
      <c r="C27" s="13"/>
      <c r="D27" s="18">
        <f>IF(OR(A27="",B27=""),0,IF(A27="Out of Town Allowance",MIN(C27,VLOOKUP($A27,Settings!$E$2:$H$11,2,0)),VLOOKUP($A27,Settings!$E$2:$H$11,IF($B27&lt;Settings!$A$1,4,IF($B27-MAX($B$8,$B$9)&gt;365,3,2)),0)))</f>
        <v>0</v>
      </c>
      <c r="E27" s="15" t="str">
        <f t="shared" si="0"/>
        <v xml:space="preserve">   </v>
      </c>
      <c r="H27" s="24" t="s">
        <v>59</v>
      </c>
      <c r="I27" s="25">
        <v>1000</v>
      </c>
      <c r="J27" s="26">
        <v>1000</v>
      </c>
      <c r="K27" s="27" t="s">
        <v>32</v>
      </c>
      <c r="L27" s="28" t="s">
        <v>43</v>
      </c>
      <c r="M27" s="27" t="s">
        <v>60</v>
      </c>
      <c r="O27" t="b">
        <f t="shared" si="1"/>
        <v>0</v>
      </c>
      <c r="P27" t="b">
        <f>AND((A27="Out of Town Allowance"),C27&gt;Settings!$F$10)</f>
        <v>0</v>
      </c>
      <c r="Q27" t="b">
        <f t="shared" si="2"/>
        <v>0</v>
      </c>
    </row>
    <row r="28" spans="1:17" ht="37.5" customHeight="1" thickBot="1" x14ac:dyDescent="0.4">
      <c r="A28" s="6"/>
      <c r="B28" s="8"/>
      <c r="C28" s="13">
        <v>0</v>
      </c>
      <c r="D28" s="18">
        <f>IF(OR(A28="",B28=""),0,IF(A28="Out of Town Allowance",MIN(C28,VLOOKUP($A28,Settings!$E$2:$H$11,2,0)),VLOOKUP($A28,Settings!$E$2:$H$11,IF($B28&lt;Settings!$A$1,4,IF($B28-MAX($B$8,$B$9)&gt;365,3,2)),0)))</f>
        <v>0</v>
      </c>
      <c r="E28" s="15" t="str">
        <f t="shared" si="0"/>
        <v xml:space="preserve">   </v>
      </c>
      <c r="H28" s="24" t="s">
        <v>51</v>
      </c>
      <c r="I28" s="25">
        <v>10000</v>
      </c>
      <c r="J28" s="26">
        <v>7500</v>
      </c>
      <c r="K28" s="27" t="s">
        <v>32</v>
      </c>
      <c r="L28" s="28" t="s">
        <v>43</v>
      </c>
      <c r="M28" s="27" t="s">
        <v>56</v>
      </c>
      <c r="O28" t="b">
        <f t="shared" si="1"/>
        <v>0</v>
      </c>
      <c r="P28" t="b">
        <f>AND((A28="Out of Town Allowance"),C28&gt;Settings!$F$10)</f>
        <v>0</v>
      </c>
      <c r="Q28" t="b">
        <f t="shared" si="2"/>
        <v>0</v>
      </c>
    </row>
    <row r="29" spans="1:17" ht="37.5" customHeight="1" thickBot="1" x14ac:dyDescent="0.4">
      <c r="A29" s="6"/>
      <c r="B29" s="8"/>
      <c r="C29" s="13">
        <v>0</v>
      </c>
      <c r="D29" s="18">
        <f>IF(OR(A29="",B29=""),0,IF(A29="Out of Town Allowance",MIN(C29,VLOOKUP($A29,Settings!$E$2:$H$11,2,0)),VLOOKUP($A29,Settings!$E$2:$H$11,IF($B29&lt;Settings!$A$1,4,IF($B29-MAX($B$8,$B$9)&gt;365,3,2)),0)))</f>
        <v>0</v>
      </c>
      <c r="E29" s="15" t="str">
        <f t="shared" si="0"/>
        <v xml:space="preserve">   </v>
      </c>
      <c r="H29" s="24" t="s">
        <v>20</v>
      </c>
      <c r="I29" s="25" t="s">
        <v>52</v>
      </c>
      <c r="J29" s="26" t="s">
        <v>52</v>
      </c>
      <c r="K29" s="27" t="s">
        <v>32</v>
      </c>
      <c r="L29" s="28" t="s">
        <v>57</v>
      </c>
      <c r="M29" s="27" t="s">
        <v>55</v>
      </c>
      <c r="O29" t="b">
        <f t="shared" si="1"/>
        <v>0</v>
      </c>
      <c r="P29" t="b">
        <f>AND((A29="Out of Town Allowance"),C29&gt;Settings!$F$10)</f>
        <v>0</v>
      </c>
      <c r="Q29" t="b">
        <f t="shared" si="2"/>
        <v>0</v>
      </c>
    </row>
    <row r="30" spans="1:17" ht="37.5" customHeight="1" thickBot="1" x14ac:dyDescent="0.4">
      <c r="A30" s="6"/>
      <c r="B30" s="8"/>
      <c r="C30" s="13">
        <v>0</v>
      </c>
      <c r="D30" s="18">
        <f>IF(OR(A30="",B30=""),0,IF(A30="Out of Town Allowance",MIN(C30,VLOOKUP($A30,Settings!$E$2:$H$11,2,0)),VLOOKUP($A30,Settings!$E$2:$H$11,IF($B30&lt;Settings!$A$1,4,IF($B30-MAX($B$8,$B$9)&gt;365,3,2)),0)))</f>
        <v>0</v>
      </c>
      <c r="E30" s="15" t="str">
        <f t="shared" si="0"/>
        <v xml:space="preserve">   </v>
      </c>
      <c r="H30" s="24" t="s">
        <v>53</v>
      </c>
      <c r="I30" s="25">
        <v>500</v>
      </c>
      <c r="J30" s="26">
        <v>500</v>
      </c>
      <c r="K30" s="27" t="s">
        <v>32</v>
      </c>
      <c r="L30" s="28" t="s">
        <v>43</v>
      </c>
      <c r="M30" s="27" t="s">
        <v>54</v>
      </c>
      <c r="O30" t="b">
        <f t="shared" si="1"/>
        <v>0</v>
      </c>
      <c r="P30" t="b">
        <f>AND((A30="Out of Town Allowance"),C30&gt;Settings!$F$10)</f>
        <v>0</v>
      </c>
      <c r="Q30" t="b">
        <f t="shared" si="2"/>
        <v>0</v>
      </c>
    </row>
    <row r="31" spans="1:17" ht="37.5" customHeight="1" x14ac:dyDescent="0.35">
      <c r="A31" s="6"/>
      <c r="B31" s="8"/>
      <c r="C31" s="13">
        <v>0</v>
      </c>
      <c r="D31" s="18">
        <f>IF(OR(A31="",B31=""),0,IF(A31="Out of Town Allowance",MIN(C31,VLOOKUP($A31,Settings!$E$2:$H$11,2,0)),VLOOKUP($A31,Settings!$E$2:$H$11,IF($B31&lt;Settings!$A$1,4,IF($B31-MAX($B$8,$B$9)&gt;365,3,2)),0)))</f>
        <v>0</v>
      </c>
      <c r="E31" s="15" t="str">
        <f t="shared" si="0"/>
        <v xml:space="preserve">   </v>
      </c>
      <c r="H31" s="34" t="s">
        <v>33</v>
      </c>
      <c r="I31" s="34"/>
      <c r="J31" s="34"/>
      <c r="K31" s="34"/>
      <c r="L31" s="34"/>
      <c r="M31" s="34"/>
    </row>
    <row r="32" spans="1:17" x14ac:dyDescent="0.35">
      <c r="A32" s="2"/>
      <c r="B32" s="2"/>
      <c r="C32" s="2"/>
      <c r="D32" s="19"/>
      <c r="E32" s="15" t="str">
        <f t="shared" si="0"/>
        <v xml:space="preserve">   </v>
      </c>
    </row>
    <row r="33" spans="1:5" ht="19" thickBot="1" x14ac:dyDescent="0.5">
      <c r="A33" s="2"/>
      <c r="B33" s="20" t="s">
        <v>35</v>
      </c>
      <c r="C33" s="2"/>
      <c r="D33" s="21">
        <f>SUMIFS($D$23:$D$31,$A$23:$A$31,"&lt;&gt;Tool Grant")</f>
        <v>0</v>
      </c>
      <c r="E33" s="16"/>
    </row>
    <row r="34" spans="1:5" ht="15" thickTop="1" x14ac:dyDescent="0.35">
      <c r="A34" s="2"/>
      <c r="B34" s="22"/>
      <c r="C34" s="2"/>
      <c r="D34" s="30"/>
      <c r="E34" s="14"/>
    </row>
    <row r="35" spans="1:5" ht="16.5" customHeight="1" thickBot="1" x14ac:dyDescent="0.5">
      <c r="A35" s="2"/>
      <c r="B35" s="20" t="s">
        <v>36</v>
      </c>
      <c r="C35" s="23"/>
      <c r="D35" s="31">
        <f>SUMIFS($D$23:$D$31,$A$23:$A$31,"=Tool Grant")</f>
        <v>0</v>
      </c>
      <c r="E35" s="14"/>
    </row>
    <row r="36" spans="1:5" ht="15.75" customHeight="1" thickTop="1" x14ac:dyDescent="0.35"/>
  </sheetData>
  <mergeCells count="1">
    <mergeCell ref="H31:M31"/>
  </mergeCells>
  <conditionalFormatting sqref="C23:C31">
    <cfRule type="expression" dxfId="1" priority="5">
      <formula>$A23="Out of Town Allowance"</formula>
    </cfRule>
  </conditionalFormatting>
  <conditionalFormatting sqref="D23:D31">
    <cfRule type="expression" dxfId="0" priority="1">
      <formula>$A23 = "Tool Grant"</formula>
    </cfRule>
  </conditionalFormatting>
  <dataValidations count="3">
    <dataValidation type="date" operator="greaterThan" allowBlank="1" showInputMessage="1" showErrorMessage="1" sqref="B8:C9 B23:B31" xr:uid="{D9A785B5-681A-4717-9B3C-04D2D9404943}">
      <formula1>1</formula1>
    </dataValidation>
    <dataValidation type="decimal" operator="greaterThanOrEqual" allowBlank="1" showInputMessage="1" showErrorMessage="1" sqref="C23:C31" xr:uid="{D2677255-5B32-4AF1-9171-41EF4176396A}">
      <formula1>0</formula1>
    </dataValidation>
    <dataValidation operator="greaterThan" allowBlank="1" showInputMessage="1" showErrorMessage="1" sqref="E23:E35" xr:uid="{21B4BE57-766C-4175-A1C0-B48D98BCD2D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E1FD91-3471-43CE-8820-9DA669FC802E}">
          <x14:formula1>
            <xm:f>Settings!$C$1:$C$2</xm:f>
          </x14:formula1>
          <xm:sqref>B7:C7</xm:sqref>
        </x14:dataValidation>
        <x14:dataValidation type="list" allowBlank="1" showInputMessage="1" showErrorMessage="1" xr:uid="{3EA6D2D1-6A14-466E-9619-63E9791392EA}">
          <x14:formula1>
            <xm:f>Settings!$E$2:$E$11</xm:f>
          </x14:formula1>
          <xm:sqref>A23:A31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6778E-E7D2-45F6-8D41-04B1E1CF2141}">
  <dimension ref="A1:H11"/>
  <sheetViews>
    <sheetView workbookViewId="0">
      <selection activeCell="D17" sqref="D17"/>
    </sheetView>
  </sheetViews>
  <sheetFormatPr defaultRowHeight="14.5" x14ac:dyDescent="0.35"/>
  <cols>
    <col min="1" max="1" width="22.7265625" customWidth="1"/>
    <col min="3" max="3" width="49" bestFit="1" customWidth="1"/>
    <col min="4" max="4" width="19.7265625" customWidth="1"/>
    <col min="5" max="5" width="35.7265625" customWidth="1"/>
    <col min="6" max="6" width="11.1796875" customWidth="1"/>
  </cols>
  <sheetData>
    <row r="1" spans="1:8" x14ac:dyDescent="0.35">
      <c r="A1" s="5">
        <v>46113</v>
      </c>
      <c r="C1" s="4" t="s">
        <v>10</v>
      </c>
      <c r="F1" t="s">
        <v>27</v>
      </c>
      <c r="G1" t="s">
        <v>28</v>
      </c>
      <c r="H1" t="s">
        <v>29</v>
      </c>
    </row>
    <row r="2" spans="1:8" x14ac:dyDescent="0.35">
      <c r="C2" t="s">
        <v>11</v>
      </c>
      <c r="F2">
        <v>0</v>
      </c>
      <c r="G2">
        <v>0</v>
      </c>
      <c r="H2">
        <v>0</v>
      </c>
    </row>
    <row r="3" spans="1:8" x14ac:dyDescent="0.35">
      <c r="E3" t="s">
        <v>15</v>
      </c>
      <c r="F3">
        <v>7500</v>
      </c>
      <c r="G3">
        <v>5650</v>
      </c>
      <c r="H3">
        <v>1000</v>
      </c>
    </row>
    <row r="4" spans="1:8" x14ac:dyDescent="0.35">
      <c r="E4" t="s">
        <v>16</v>
      </c>
      <c r="F4">
        <v>5000</v>
      </c>
      <c r="G4">
        <v>3750</v>
      </c>
      <c r="H4">
        <v>1000</v>
      </c>
    </row>
    <row r="5" spans="1:8" x14ac:dyDescent="0.35">
      <c r="E5" t="s">
        <v>14</v>
      </c>
      <c r="F5">
        <v>2000</v>
      </c>
      <c r="G5">
        <v>2000</v>
      </c>
      <c r="H5">
        <v>0</v>
      </c>
    </row>
    <row r="6" spans="1:8" x14ac:dyDescent="0.35">
      <c r="E6" t="s">
        <v>17</v>
      </c>
      <c r="F6">
        <v>1000</v>
      </c>
      <c r="G6">
        <v>1000</v>
      </c>
      <c r="H6">
        <v>0</v>
      </c>
    </row>
    <row r="7" spans="1:8" x14ac:dyDescent="0.35">
      <c r="E7" t="s">
        <v>18</v>
      </c>
      <c r="F7">
        <v>1000</v>
      </c>
      <c r="G7">
        <v>1000</v>
      </c>
      <c r="H7">
        <v>0</v>
      </c>
    </row>
    <row r="8" spans="1:8" x14ac:dyDescent="0.35">
      <c r="E8" t="s">
        <v>21</v>
      </c>
      <c r="F8">
        <v>10000</v>
      </c>
      <c r="G8">
        <v>7500</v>
      </c>
      <c r="H8">
        <v>0</v>
      </c>
    </row>
    <row r="9" spans="1:8" x14ac:dyDescent="0.35">
      <c r="E9" t="s">
        <v>22</v>
      </c>
      <c r="F9">
        <v>10000</v>
      </c>
      <c r="G9">
        <v>7500</v>
      </c>
      <c r="H9">
        <v>0</v>
      </c>
    </row>
    <row r="10" spans="1:8" x14ac:dyDescent="0.35">
      <c r="E10" t="s">
        <v>20</v>
      </c>
      <c r="F10">
        <v>3000</v>
      </c>
      <c r="G10">
        <v>3000</v>
      </c>
      <c r="H10">
        <v>0</v>
      </c>
    </row>
    <row r="11" spans="1:8" x14ac:dyDescent="0.35">
      <c r="E11" t="s">
        <v>19</v>
      </c>
      <c r="F11">
        <v>500</v>
      </c>
      <c r="G11">
        <v>500</v>
      </c>
      <c r="H11"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 Info</vt:lpstr>
      <vt:lpstr>Settings</vt:lpstr>
    </vt:vector>
  </TitlesOfParts>
  <Company>ICBC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Mah, Justin</dc:creator>
  <cp:lastModifiedBy>Stewart, Jonathon</cp:lastModifiedBy>
  <dcterms:created xsi:type="dcterms:W3CDTF">2025-08-19T18:00:43Z</dcterms:created>
  <dcterms:modified xsi:type="dcterms:W3CDTF">2026-04-09T22:14:56Z</dcterms:modified>
</cp:coreProperties>
</file>